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<sst xmlns="http://schemas.openxmlformats.org/spreadsheetml/2006/main" count="728" uniqueCount="64">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</sst>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196" fontId="10" fillId="35" borderId="10" xfId="0" applyNumberFormat="1" applyFont="1" applyFill="1" applyBorder="1" applyAlignment="1">
      <alignment/>
    </xf>
    <xf numFmtId="200" fontId="10" fillId="35" borderId="10" xfId="0" applyNumberFormat="1" applyFont="1" applyFill="1" applyBorder="1" applyAlignment="1">
      <alignment/>
    </xf>
    <xf numFmtId="200" fontId="10" fillId="35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96" fontId="0" fillId="35" borderId="0" xfId="0" applyNumberFormat="1" applyFill="1" applyAlignment="1">
      <alignment/>
    </xf>
    <xf numFmtId="0" fontId="4" fillId="35" borderId="10" xfId="0" applyFont="1" applyFill="1" applyBorder="1" applyAlignment="1">
      <alignment horizontal="left" wrapText="1" indent="1"/>
    </xf>
    <xf numFmtId="196" fontId="10" fillId="35" borderId="10" xfId="0" applyNumberFormat="1" applyFont="1" applyFill="1" applyBorder="1" applyAlignment="1">
      <alignment horizontal="right"/>
    </xf>
    <xf numFmtId="200" fontId="10" fillId="35" borderId="10" xfId="0" applyNumberFormat="1" applyFont="1" applyFill="1" applyBorder="1" applyAlignment="1">
      <alignment/>
    </xf>
    <xf numFmtId="0" fontId="20" fillId="35" borderId="10" xfId="0" applyFont="1" applyFill="1" applyBorder="1" applyAlignment="1">
      <alignment wrapText="1"/>
    </xf>
    <xf numFmtId="196" fontId="21" fillId="35" borderId="10" xfId="0" applyNumberFormat="1" applyFont="1" applyFill="1" applyBorder="1" applyAlignment="1">
      <alignment/>
    </xf>
    <xf numFmtId="200" fontId="21" fillId="35" borderId="10" xfId="0" applyNumberFormat="1" applyFont="1" applyFill="1" applyBorder="1" applyAlignment="1">
      <alignment/>
    </xf>
    <xf numFmtId="200" fontId="21" fillId="35" borderId="10" xfId="0" applyNumberFormat="1" applyFont="1" applyFill="1" applyBorder="1" applyAlignment="1">
      <alignment/>
    </xf>
    <xf numFmtId="196" fontId="22" fillId="35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196" fontId="10" fillId="35" borderId="10" xfId="0" applyNumberFormat="1" applyFont="1" applyFill="1" applyBorder="1" applyAlignment="1">
      <alignment/>
    </xf>
    <xf numFmtId="200" fontId="10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wrapText="1"/>
    </xf>
    <xf numFmtId="0" fontId="4" fillId="35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</row>
    <row r="2" spans="1:33" ht="22.5" customHeight="1">
      <c r="A2" s="173" t="s">
        <v>52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</row>
    <row r="2" spans="1:33" ht="22.5" customHeight="1">
      <c r="A2" s="173" t="s">
        <v>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</row>
    <row r="2" spans="1:33" ht="22.5" customHeight="1">
      <c r="A2" s="173" t="s">
        <v>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</row>
    <row r="2" spans="1:33" ht="22.5" customHeight="1">
      <c r="A2" s="173" t="s">
        <v>55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.7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.7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.7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.7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.7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.7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.7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.7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.7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.7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.7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.7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.7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.7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.7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.7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.7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.7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.7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.7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1.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.7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.7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.7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.7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.7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.7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.7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</row>
    <row r="2" spans="1:33" ht="22.5" customHeight="1">
      <c r="A2" s="173" t="s">
        <v>59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.7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.7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.7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.7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.7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.7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.7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.7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.7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.7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.7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.7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.7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.7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.7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.7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1.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.7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.7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.7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74" t="s">
        <v>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</row>
    <row r="2" spans="1:34" s="100" customFormat="1" ht="22.5" customHeight="1">
      <c r="A2" s="175" t="s">
        <v>60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61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62351.9</v>
      </c>
      <c r="C7" s="131">
        <v>957.1999999999935</v>
      </c>
      <c r="D7" s="132"/>
      <c r="E7" s="133">
        <v>31175.95</v>
      </c>
      <c r="F7" s="133"/>
      <c r="G7" s="133"/>
      <c r="H7" s="136"/>
      <c r="I7" s="137"/>
      <c r="J7" s="133"/>
      <c r="K7" s="133"/>
      <c r="L7" s="133">
        <v>31175.95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9997.099999999995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175251.7</v>
      </c>
      <c r="C8" s="135">
        <v>46010.17824000007</v>
      </c>
      <c r="D8" s="139"/>
      <c r="E8" s="140">
        <v>15900.1</v>
      </c>
      <c r="F8" s="141">
        <v>6112.7</v>
      </c>
      <c r="G8" s="141">
        <v>6641.2</v>
      </c>
      <c r="H8" s="141">
        <v>8176.1</v>
      </c>
      <c r="I8" s="141">
        <v>16323.8</v>
      </c>
      <c r="J8" s="141">
        <v>9464.4</v>
      </c>
      <c r="K8" s="141">
        <v>4428.9</v>
      </c>
      <c r="L8" s="141">
        <v>1596.2</v>
      </c>
      <c r="M8" s="141">
        <v>5121.3</v>
      </c>
      <c r="N8" s="141">
        <v>7635.1</v>
      </c>
      <c r="O8" s="141">
        <v>12409.9</v>
      </c>
      <c r="P8" s="141">
        <v>7138.9</v>
      </c>
      <c r="Q8" s="141">
        <v>8383.7</v>
      </c>
      <c r="R8" s="141">
        <v>9174.8</v>
      </c>
      <c r="S8" s="141">
        <v>6000.8</v>
      </c>
      <c r="T8" s="142">
        <v>6405.7</v>
      </c>
      <c r="U8" s="142">
        <v>4407.4</v>
      </c>
      <c r="V8" s="141">
        <v>4903.4</v>
      </c>
      <c r="W8" s="141">
        <v>4776.1</v>
      </c>
      <c r="X8" s="141">
        <v>4939.7</v>
      </c>
      <c r="Y8" s="141">
        <v>10378.9</v>
      </c>
      <c r="Z8" s="141">
        <v>14932.6</v>
      </c>
      <c r="AA8" s="141"/>
      <c r="AB8" s="141"/>
      <c r="AC8" s="141"/>
      <c r="AD8" s="143"/>
      <c r="AE8" s="143"/>
      <c r="AF8" s="144">
        <f>SUM(D8:AE8)+C8-AG9+AG16+AG25</f>
        <v>51808.37824000011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229019.09999999995</v>
      </c>
      <c r="C9" s="146">
        <f t="shared" si="0"/>
        <v>73688.91483000001</v>
      </c>
      <c r="D9" s="147">
        <f t="shared" si="0"/>
        <v>0</v>
      </c>
      <c r="E9" s="147">
        <f t="shared" si="0"/>
        <v>10633.300000000001</v>
      </c>
      <c r="F9" s="147">
        <f t="shared" si="0"/>
        <v>10038.3</v>
      </c>
      <c r="G9" s="147">
        <f t="shared" si="0"/>
        <v>3756.7</v>
      </c>
      <c r="H9" s="147">
        <f>H10+H15+H24+H33+H47+H52+H54+H61+H62+H71+H72+H88+H76+H81+H83+H82+H69+H89+H90+H91+H70+H40+H92</f>
        <v>3510.4</v>
      </c>
      <c r="I9" s="147">
        <f t="shared" si="0"/>
        <v>5282.1</v>
      </c>
      <c r="J9" s="147">
        <f t="shared" si="0"/>
        <v>13578</v>
      </c>
      <c r="K9" s="147">
        <f t="shared" si="0"/>
        <v>35166.799999999996</v>
      </c>
      <c r="L9" s="147">
        <f t="shared" si="0"/>
        <v>8076.5</v>
      </c>
      <c r="M9" s="147">
        <f t="shared" si="0"/>
        <v>3214</v>
      </c>
      <c r="N9" s="147">
        <f t="shared" si="0"/>
        <v>807.1</v>
      </c>
      <c r="O9" s="147">
        <f t="shared" si="0"/>
        <v>4867.8</v>
      </c>
      <c r="P9" s="147">
        <f t="shared" si="0"/>
        <v>7927.5</v>
      </c>
      <c r="Q9" s="147">
        <f t="shared" si="0"/>
        <v>3407.9</v>
      </c>
      <c r="R9" s="147">
        <f t="shared" si="0"/>
        <v>5663.7</v>
      </c>
      <c r="S9" s="147">
        <f t="shared" si="0"/>
        <v>1038.8</v>
      </c>
      <c r="T9" s="147">
        <f t="shared" si="0"/>
        <v>12953</v>
      </c>
      <c r="U9" s="147">
        <f t="shared" si="0"/>
        <v>3811.3999999999996</v>
      </c>
      <c r="V9" s="147">
        <f t="shared" si="0"/>
        <v>20865.4</v>
      </c>
      <c r="W9" s="147">
        <f t="shared" si="0"/>
        <v>60125.69999999999</v>
      </c>
      <c r="X9" s="147">
        <f t="shared" si="0"/>
        <v>5106.599999999999</v>
      </c>
      <c r="Y9" s="147">
        <f t="shared" si="0"/>
        <v>1040.7</v>
      </c>
      <c r="Z9" s="147">
        <f t="shared" si="0"/>
        <v>1893.8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222765.49999999997</v>
      </c>
      <c r="AH9" s="147">
        <f>AH10+AH15+AH24+AH33+AH47+AH52+AH54+AH61+AH62+AH71+AH72+AH76+AH88+AH81+AH83+AH82+AH69+AH89+AH91+AH90+AH70+AH40+AH92</f>
        <v>79942.51483</v>
      </c>
      <c r="AI9" s="148"/>
      <c r="AJ9" s="148"/>
    </row>
    <row r="10" spans="1:36" s="100" customFormat="1" ht="15.75">
      <c r="A10" s="96" t="s">
        <v>4</v>
      </c>
      <c r="B10" s="97">
        <f>19226.1+35</f>
        <v>19261.1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>
        <v>4971.5</v>
      </c>
      <c r="Y10" s="98">
        <v>7.7</v>
      </c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18191.500000000004</v>
      </c>
      <c r="AH10" s="98">
        <f>B10+C10-AG10</f>
        <v>5643.699999999997</v>
      </c>
      <c r="AJ10" s="101"/>
    </row>
    <row r="11" spans="1:36" s="100" customFormat="1" ht="15.7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>
        <v>4953.9</v>
      </c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17085.1</v>
      </c>
      <c r="AH11" s="98">
        <f>B11+C11-AG11</f>
        <v>4435.300000000007</v>
      </c>
      <c r="AJ11" s="101"/>
    </row>
    <row r="12" spans="1:36" s="100" customFormat="1" ht="15.7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1028.6999999999985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17.600000000000364</v>
      </c>
      <c r="Y14" s="98">
        <f t="shared" si="2"/>
        <v>7.7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780.8000000000004</v>
      </c>
      <c r="AH14" s="98">
        <f>AH10-AH11-AH12-AH13</f>
        <v>1189.6999999999905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f>1449.6</f>
        <v>1449.6</v>
      </c>
      <c r="V15" s="98">
        <v>1.5</v>
      </c>
      <c r="W15" s="98">
        <f>26550.1+25726.8</f>
        <v>52276.899999999994</v>
      </c>
      <c r="X15" s="98">
        <v>14.9</v>
      </c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87253.59999999998</v>
      </c>
      <c r="AH15" s="98">
        <f aca="true" t="shared" si="3" ref="AH15:AH31">B15+C15-AG15</f>
        <v>43415.30000000002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.7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f>441.8-0.1</f>
        <v>441.7</v>
      </c>
      <c r="Q19" s="98"/>
      <c r="R19" s="98">
        <v>78.1</v>
      </c>
      <c r="S19" s="98">
        <f>348.9-0.1</f>
        <v>348.79999999999995</v>
      </c>
      <c r="T19" s="98">
        <v>2.2</v>
      </c>
      <c r="U19" s="98">
        <v>951.6</v>
      </c>
      <c r="V19" s="98">
        <v>1.2</v>
      </c>
      <c r="W19" s="98">
        <v>34.1</v>
      </c>
      <c r="X19" s="98">
        <v>1.7</v>
      </c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5039.6</v>
      </c>
      <c r="AH19" s="98">
        <f t="shared" si="3"/>
        <v>2625.2999999999984</v>
      </c>
      <c r="AJ19" s="101"/>
    </row>
    <row r="20" spans="1:36" s="100" customFormat="1" ht="15.7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f>232.5+0.7</f>
        <v>233.2</v>
      </c>
      <c r="V20" s="98"/>
      <c r="W20" s="98">
        <v>455.8</v>
      </c>
      <c r="X20" s="98">
        <v>0.6</v>
      </c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4686.3</v>
      </c>
      <c r="AH20" s="98">
        <f t="shared" si="3"/>
        <v>8108.699999999996</v>
      </c>
      <c r="AJ20" s="101"/>
    </row>
    <row r="21" spans="1:36" s="100" customFormat="1" ht="15.7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138.10000000000008</v>
      </c>
      <c r="Q23" s="98">
        <f t="shared" si="4"/>
        <v>143.2</v>
      </c>
      <c r="R23" s="98">
        <f t="shared" si="4"/>
        <v>81.29999999999995</v>
      </c>
      <c r="S23" s="98">
        <f t="shared" si="4"/>
        <v>43.50000000000006</v>
      </c>
      <c r="T23" s="98">
        <f t="shared" si="4"/>
        <v>64.5</v>
      </c>
      <c r="U23" s="98">
        <f t="shared" si="4"/>
        <v>264.3999999999998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12.600000000000001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1853.9999999999925</v>
      </c>
      <c r="AH23" s="98">
        <f>B23+C23-AG23</f>
        <v>6644.940000000013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.7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.7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.7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.7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>
        <v>56.2</v>
      </c>
      <c r="Y47" s="112">
        <v>2</v>
      </c>
      <c r="Z47" s="112"/>
      <c r="AA47" s="112"/>
      <c r="AB47" s="112"/>
      <c r="AC47" s="112"/>
      <c r="AD47" s="112"/>
      <c r="AE47" s="112"/>
      <c r="AF47" s="112"/>
      <c r="AG47" s="98">
        <f t="shared" si="1"/>
        <v>5779.599999999999</v>
      </c>
      <c r="AH47" s="98">
        <f>B47+C47-AG47</f>
        <v>2101.7000000000016</v>
      </c>
      <c r="AJ47" s="101"/>
    </row>
    <row r="48" spans="1:36" s="100" customFormat="1" ht="15.7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>
        <v>6</v>
      </c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46.4</v>
      </c>
      <c r="AH48" s="98">
        <f>B48+C48-AG48</f>
        <v>97.40000000000003</v>
      </c>
      <c r="AJ48" s="101"/>
    </row>
    <row r="49" spans="1:36" s="100" customFormat="1" ht="15.7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>
        <v>50.2</v>
      </c>
      <c r="Y49" s="98">
        <v>2</v>
      </c>
      <c r="Z49" s="98"/>
      <c r="AA49" s="98"/>
      <c r="AB49" s="98"/>
      <c r="AC49" s="98"/>
      <c r="AD49" s="98"/>
      <c r="AE49" s="98"/>
      <c r="AF49" s="98"/>
      <c r="AG49" s="98">
        <f t="shared" si="1"/>
        <v>4830.399999999999</v>
      </c>
      <c r="AH49" s="98">
        <f>B49+C49-AG49</f>
        <v>1267.5000000000027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>
        <v>30.6</v>
      </c>
      <c r="Y54" s="98"/>
      <c r="Z54" s="98">
        <v>7</v>
      </c>
      <c r="AA54" s="98"/>
      <c r="AB54" s="98"/>
      <c r="AC54" s="98"/>
      <c r="AD54" s="98"/>
      <c r="AE54" s="98"/>
      <c r="AF54" s="98"/>
      <c r="AG54" s="98">
        <f t="shared" si="1"/>
        <v>2357.7999999999997</v>
      </c>
      <c r="AH54" s="98">
        <f t="shared" si="11"/>
        <v>1210.5</v>
      </c>
      <c r="AI54" s="101"/>
      <c r="AJ54" s="101"/>
    </row>
    <row r="55" spans="1:36" s="100" customFormat="1" ht="15.7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.7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30.6</v>
      </c>
      <c r="Y60" s="98">
        <f t="shared" si="12"/>
        <v>0</v>
      </c>
      <c r="Z60" s="98">
        <f t="shared" si="12"/>
        <v>7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969.5999999999996</v>
      </c>
      <c r="AH60" s="98">
        <f>AH54-AH55-AH57-AH59-AH56-AH58</f>
        <v>692.4000000000002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>
        <v>8</v>
      </c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115</v>
      </c>
      <c r="AH61" s="98">
        <f aca="true" t="shared" si="14" ref="AH61:AH67">B61+C61-AG61</f>
        <v>33.69999999999999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f>269.1-0.2</f>
        <v>268.90000000000003</v>
      </c>
      <c r="X62" s="98">
        <v>25.4</v>
      </c>
      <c r="Y62" s="98">
        <f>5.4+97.7</f>
        <v>103.10000000000001</v>
      </c>
      <c r="Z62" s="98"/>
      <c r="AA62" s="98"/>
      <c r="AB62" s="98"/>
      <c r="AC62" s="98"/>
      <c r="AD62" s="98"/>
      <c r="AE62" s="98"/>
      <c r="AF62" s="98"/>
      <c r="AG62" s="98">
        <f t="shared" si="13"/>
        <v>4081.9</v>
      </c>
      <c r="AH62" s="98">
        <f t="shared" si="14"/>
        <v>5557</v>
      </c>
      <c r="AJ62" s="101"/>
    </row>
    <row r="63" spans="1:36" s="100" customFormat="1" ht="15.7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f>122.9-0.1</f>
        <v>122.80000000000001</v>
      </c>
      <c r="X65" s="98"/>
      <c r="Y65" s="98">
        <v>5.4</v>
      </c>
      <c r="Z65" s="98"/>
      <c r="AA65" s="98"/>
      <c r="AB65" s="98"/>
      <c r="AC65" s="98"/>
      <c r="AD65" s="98"/>
      <c r="AE65" s="98"/>
      <c r="AF65" s="98"/>
      <c r="AG65" s="98">
        <f t="shared" si="13"/>
        <v>339.4</v>
      </c>
      <c r="AH65" s="98">
        <f t="shared" si="14"/>
        <v>605.3000000000001</v>
      </c>
      <c r="AI65" s="101"/>
      <c r="AJ65" s="101"/>
    </row>
    <row r="66" spans="1:36" s="100" customFormat="1" ht="15.7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>
        <v>17.3</v>
      </c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95.99999999999999</v>
      </c>
      <c r="AH66" s="98">
        <f t="shared" si="14"/>
        <v>98.89999999999999</v>
      </c>
      <c r="AJ66" s="101"/>
    </row>
    <row r="67" spans="1:36" s="100" customFormat="1" ht="15.7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108.80000000000001</v>
      </c>
      <c r="X68" s="98">
        <f t="shared" si="15"/>
        <v>8.099999999999998</v>
      </c>
      <c r="Y68" s="98">
        <f t="shared" si="15"/>
        <v>97.7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1212.5</v>
      </c>
      <c r="AH68" s="98">
        <f>AH62-AH63-AH66-AH67-AH65-AH64</f>
        <v>2915.7999999999997</v>
      </c>
      <c r="AJ68" s="101"/>
    </row>
    <row r="69" spans="1:36" s="100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.7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.7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f>0.1+0.1</f>
        <v>0.2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2.7</v>
      </c>
      <c r="AH80" s="116">
        <f t="shared" si="16"/>
        <v>2.4000000000000012</v>
      </c>
      <c r="AJ80" s="101"/>
    </row>
    <row r="81" spans="1:36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>
        <v>927.9</v>
      </c>
      <c r="Z89" s="98"/>
      <c r="AA89" s="98"/>
      <c r="AB89" s="98"/>
      <c r="AC89" s="98"/>
      <c r="AD89" s="98"/>
      <c r="AE89" s="98"/>
      <c r="AF89" s="98"/>
      <c r="AG89" s="98">
        <f t="shared" si="13"/>
        <v>36935.899999999994</v>
      </c>
      <c r="AH89" s="98">
        <f t="shared" si="16"/>
        <v>1335.3000000000102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>
        <v>1886.8</v>
      </c>
      <c r="AA90" s="98"/>
      <c r="AB90" s="98"/>
      <c r="AC90" s="98"/>
      <c r="AD90" s="98"/>
      <c r="AE90" s="98"/>
      <c r="AF90" s="98"/>
      <c r="AG90" s="98">
        <f t="shared" si="13"/>
        <v>5660.4</v>
      </c>
      <c r="AH90" s="98">
        <f t="shared" si="16"/>
        <v>0</v>
      </c>
      <c r="AI90" s="120"/>
      <c r="AJ90" s="101"/>
    </row>
    <row r="91" spans="1:36" s="100" customFormat="1" ht="15.75">
      <c r="A91" s="96" t="s">
        <v>25</v>
      </c>
      <c r="B91" s="97">
        <v>-35</v>
      </c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229019.09999999995</v>
      </c>
      <c r="C94" s="151">
        <f t="shared" si="17"/>
        <v>73688.91483000001</v>
      </c>
      <c r="D94" s="152">
        <f t="shared" si="17"/>
        <v>0</v>
      </c>
      <c r="E94" s="152">
        <f t="shared" si="17"/>
        <v>10633.300000000001</v>
      </c>
      <c r="F94" s="152">
        <f t="shared" si="17"/>
        <v>10038.3</v>
      </c>
      <c r="G94" s="152">
        <f t="shared" si="17"/>
        <v>3756.7</v>
      </c>
      <c r="H94" s="152">
        <f>H10+H15+H24+H33+H47+H52+H54+H61+H62+H69+H71+H72+H76+H81+H82+H83+H88+H89+H90+H91+H40+H92+H70</f>
        <v>3510.4</v>
      </c>
      <c r="I94" s="152">
        <f t="shared" si="17"/>
        <v>5282.1</v>
      </c>
      <c r="J94" s="152">
        <f t="shared" si="17"/>
        <v>13578</v>
      </c>
      <c r="K94" s="152">
        <f t="shared" si="17"/>
        <v>35166.799999999996</v>
      </c>
      <c r="L94" s="152">
        <f t="shared" si="17"/>
        <v>8076.5</v>
      </c>
      <c r="M94" s="152">
        <f t="shared" si="17"/>
        <v>3214</v>
      </c>
      <c r="N94" s="152">
        <f t="shared" si="17"/>
        <v>807.1</v>
      </c>
      <c r="O94" s="152">
        <f t="shared" si="17"/>
        <v>4867.8</v>
      </c>
      <c r="P94" s="152">
        <f t="shared" si="17"/>
        <v>7927.5</v>
      </c>
      <c r="Q94" s="152">
        <f t="shared" si="17"/>
        <v>3407.9</v>
      </c>
      <c r="R94" s="152">
        <f t="shared" si="17"/>
        <v>5663.7</v>
      </c>
      <c r="S94" s="152">
        <f t="shared" si="17"/>
        <v>1038.8</v>
      </c>
      <c r="T94" s="152">
        <f t="shared" si="17"/>
        <v>12953</v>
      </c>
      <c r="U94" s="152">
        <f t="shared" si="17"/>
        <v>3811.3999999999996</v>
      </c>
      <c r="V94" s="152">
        <f t="shared" si="17"/>
        <v>20865.4</v>
      </c>
      <c r="W94" s="152">
        <f t="shared" si="17"/>
        <v>60125.69999999999</v>
      </c>
      <c r="X94" s="152">
        <f t="shared" si="17"/>
        <v>5106.599999999999</v>
      </c>
      <c r="Y94" s="152">
        <f t="shared" si="17"/>
        <v>1040.7</v>
      </c>
      <c r="Z94" s="152">
        <f t="shared" si="17"/>
        <v>1893.8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222765.49999999997</v>
      </c>
      <c r="AH94" s="152">
        <f>AH10+AH15+AH24+AH33+AH47+AH52+AH54+AH61+AH62+AH69+AH71+AH72+AH76+AH81+AH82+AH83+AH88+AH89+AH90+AH91+AH70+AH40+AH92</f>
        <v>79942.51483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4959.9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97048.09999999999</v>
      </c>
      <c r="AH95" s="98">
        <f>B95+C95-AG95</f>
        <v>31577.15999999999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274.2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233.2</v>
      </c>
      <c r="V96" s="98">
        <f t="shared" si="19"/>
        <v>123.3</v>
      </c>
      <c r="W96" s="98">
        <f t="shared" si="19"/>
        <v>498.30000000000007</v>
      </c>
      <c r="X96" s="98">
        <f t="shared" si="19"/>
        <v>17.900000000000002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6999.499999999999</v>
      </c>
      <c r="AH96" s="98">
        <f>B96+C96-AG96</f>
        <v>9384.899999999998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.7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450.59999999999997</v>
      </c>
      <c r="Q98" s="98">
        <f t="shared" si="21"/>
        <v>0.2</v>
      </c>
      <c r="R98" s="98">
        <f t="shared" si="21"/>
        <v>78.1</v>
      </c>
      <c r="S98" s="98">
        <f t="shared" si="21"/>
        <v>348.79999999999995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156.9</v>
      </c>
      <c r="X98" s="98">
        <f t="shared" si="21"/>
        <v>1.7</v>
      </c>
      <c r="Y98" s="98">
        <f t="shared" si="21"/>
        <v>5.4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5418.599999999999</v>
      </c>
      <c r="AH98" s="98">
        <f>B98+C98-AG98</f>
        <v>3654.4000000000005</v>
      </c>
    </row>
    <row r="99" spans="1:34" s="100" customFormat="1" ht="15.7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50.2</v>
      </c>
      <c r="Y99" s="98">
        <f t="shared" si="22"/>
        <v>2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6197.4</v>
      </c>
      <c r="AH99" s="98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AF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M98" sqref="AM9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74" t="s">
        <v>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</row>
    <row r="2" spans="1:34" s="100" customFormat="1" ht="22.5" customHeight="1">
      <c r="A2" s="175" t="s">
        <v>62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63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0</v>
      </c>
      <c r="C7" s="131">
        <v>9997.099999999995</v>
      </c>
      <c r="D7" s="132"/>
      <c r="E7" s="133"/>
      <c r="F7" s="133"/>
      <c r="G7" s="133"/>
      <c r="H7" s="136"/>
      <c r="I7" s="137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9997.099999999995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0</v>
      </c>
      <c r="C8" s="135">
        <v>51808.37824000011</v>
      </c>
      <c r="D8" s="139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2"/>
      <c r="U8" s="142"/>
      <c r="V8" s="141"/>
      <c r="W8" s="141"/>
      <c r="X8" s="141"/>
      <c r="Y8" s="141"/>
      <c r="Z8" s="141"/>
      <c r="AA8" s="141"/>
      <c r="AB8" s="141"/>
      <c r="AC8" s="141"/>
      <c r="AD8" s="143"/>
      <c r="AE8" s="143"/>
      <c r="AF8" s="144">
        <f>SUM(D8:AE8)+C8-AG9+AG16+AG25</f>
        <v>51808.37824000011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221108.39999999994</v>
      </c>
      <c r="C9" s="146">
        <f t="shared" si="0"/>
        <v>79942.51483</v>
      </c>
      <c r="D9" s="147">
        <f t="shared" si="0"/>
        <v>0</v>
      </c>
      <c r="E9" s="147">
        <f t="shared" si="0"/>
        <v>0</v>
      </c>
      <c r="F9" s="147">
        <f t="shared" si="0"/>
        <v>0</v>
      </c>
      <c r="G9" s="147">
        <f t="shared" si="0"/>
        <v>0</v>
      </c>
      <c r="H9" s="147">
        <f>H10+H15+H24+H33+H47+H52+H54+H61+H62+H71+H72+H88+H76+H81+H83+H82+H69+H89+H90+H91+H70+H40+H92</f>
        <v>0</v>
      </c>
      <c r="I9" s="147">
        <f t="shared" si="0"/>
        <v>0</v>
      </c>
      <c r="J9" s="147">
        <f t="shared" si="0"/>
        <v>0</v>
      </c>
      <c r="K9" s="147">
        <f t="shared" si="0"/>
        <v>0</v>
      </c>
      <c r="L9" s="147">
        <f t="shared" si="0"/>
        <v>0</v>
      </c>
      <c r="M9" s="147">
        <f t="shared" si="0"/>
        <v>0</v>
      </c>
      <c r="N9" s="147">
        <f t="shared" si="0"/>
        <v>0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47">
        <f t="shared" si="0"/>
        <v>0</v>
      </c>
      <c r="S9" s="147">
        <f t="shared" si="0"/>
        <v>0</v>
      </c>
      <c r="T9" s="147">
        <f t="shared" si="0"/>
        <v>0</v>
      </c>
      <c r="U9" s="147">
        <f t="shared" si="0"/>
        <v>0</v>
      </c>
      <c r="V9" s="147">
        <f t="shared" si="0"/>
        <v>0</v>
      </c>
      <c r="W9" s="147">
        <f t="shared" si="0"/>
        <v>0</v>
      </c>
      <c r="X9" s="147">
        <f t="shared" si="0"/>
        <v>0</v>
      </c>
      <c r="Y9" s="147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0</v>
      </c>
      <c r="AH9" s="147">
        <f>AH10+AH15+AH24+AH33+AH47+AH52+AH54+AH61+AH62+AH71+AH72+AH76+AH88+AH81+AH83+AH82+AH69+AH89+AH91+AH90+AH70+AH40+AH92</f>
        <v>301050.91483</v>
      </c>
      <c r="AI9" s="148"/>
      <c r="AJ9" s="148"/>
    </row>
    <row r="10" spans="1:36" s="157" customFormat="1" ht="15.75">
      <c r="A10" s="153" t="s">
        <v>4</v>
      </c>
      <c r="B10" s="154">
        <v>18971.4</v>
      </c>
      <c r="C10" s="154">
        <v>5643.699999999997</v>
      </c>
      <c r="D10" s="155"/>
      <c r="E10" s="155"/>
      <c r="F10" s="155"/>
      <c r="G10" s="155"/>
      <c r="H10" s="155"/>
      <c r="I10" s="155"/>
      <c r="J10" s="155"/>
      <c r="K10" s="156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>
        <f aca="true" t="shared" si="1" ref="AG10:AG59">SUM(D10:AE10)</f>
        <v>0</v>
      </c>
      <c r="AH10" s="155">
        <f>B10+C10-AG10</f>
        <v>24615.1</v>
      </c>
      <c r="AJ10" s="158"/>
    </row>
    <row r="11" spans="1:36" s="157" customFormat="1" ht="15.75">
      <c r="A11" s="159" t="s">
        <v>5</v>
      </c>
      <c r="B11" s="154">
        <v>17936.1</v>
      </c>
      <c r="C11" s="154">
        <v>4435.300000000007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>
        <f t="shared" si="1"/>
        <v>0</v>
      </c>
      <c r="AH11" s="155">
        <f>B11+C11-AG11</f>
        <v>22371.400000000005</v>
      </c>
      <c r="AJ11" s="158"/>
    </row>
    <row r="12" spans="1:36" s="157" customFormat="1" ht="15.75">
      <c r="A12" s="159" t="s">
        <v>2</v>
      </c>
      <c r="B12" s="160">
        <v>94.4</v>
      </c>
      <c r="C12" s="154">
        <v>18.69999999999999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>
        <f t="shared" si="1"/>
        <v>0</v>
      </c>
      <c r="AH12" s="155">
        <f>B12+C12-AG12</f>
        <v>113.1</v>
      </c>
      <c r="AJ12" s="158"/>
    </row>
    <row r="13" spans="1:36" s="157" customFormat="1" ht="15.75" hidden="1">
      <c r="A13" s="159" t="s">
        <v>16</v>
      </c>
      <c r="B13" s="154"/>
      <c r="C13" s="154">
        <v>0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>
        <f t="shared" si="1"/>
        <v>0</v>
      </c>
      <c r="AH13" s="155">
        <f>B13+C13-AG13</f>
        <v>0</v>
      </c>
      <c r="AJ13" s="158"/>
    </row>
    <row r="14" spans="1:36" s="157" customFormat="1" ht="15.75">
      <c r="A14" s="159" t="s">
        <v>23</v>
      </c>
      <c r="B14" s="154">
        <f aca="true" t="shared" si="2" ref="B14:Z14">B10-B11-B12-B13</f>
        <v>940.9000000000029</v>
      </c>
      <c r="C14" s="154">
        <v>1189.6999999999905</v>
      </c>
      <c r="D14" s="155">
        <f t="shared" si="2"/>
        <v>0</v>
      </c>
      <c r="E14" s="155">
        <f t="shared" si="2"/>
        <v>0</v>
      </c>
      <c r="F14" s="155">
        <f t="shared" si="2"/>
        <v>0</v>
      </c>
      <c r="G14" s="155">
        <f t="shared" si="2"/>
        <v>0</v>
      </c>
      <c r="H14" s="155">
        <f>H10-H11-H12-H13</f>
        <v>0</v>
      </c>
      <c r="I14" s="155">
        <f t="shared" si="2"/>
        <v>0</v>
      </c>
      <c r="J14" s="155">
        <f t="shared" si="2"/>
        <v>0</v>
      </c>
      <c r="K14" s="155">
        <f t="shared" si="2"/>
        <v>0</v>
      </c>
      <c r="L14" s="155">
        <f t="shared" si="2"/>
        <v>0</v>
      </c>
      <c r="M14" s="155">
        <f t="shared" si="2"/>
        <v>0</v>
      </c>
      <c r="N14" s="155">
        <f t="shared" si="2"/>
        <v>0</v>
      </c>
      <c r="O14" s="155">
        <f t="shared" si="2"/>
        <v>0</v>
      </c>
      <c r="P14" s="155">
        <f t="shared" si="2"/>
        <v>0</v>
      </c>
      <c r="Q14" s="155">
        <f t="shared" si="2"/>
        <v>0</v>
      </c>
      <c r="R14" s="155">
        <f t="shared" si="2"/>
        <v>0</v>
      </c>
      <c r="S14" s="155">
        <f t="shared" si="2"/>
        <v>0</v>
      </c>
      <c r="T14" s="155">
        <f t="shared" si="2"/>
        <v>0</v>
      </c>
      <c r="U14" s="155">
        <f t="shared" si="2"/>
        <v>0</v>
      </c>
      <c r="V14" s="155">
        <f t="shared" si="2"/>
        <v>0</v>
      </c>
      <c r="W14" s="155">
        <f t="shared" si="2"/>
        <v>0</v>
      </c>
      <c r="X14" s="155">
        <f t="shared" si="2"/>
        <v>0</v>
      </c>
      <c r="Y14" s="155">
        <f t="shared" si="2"/>
        <v>0</v>
      </c>
      <c r="Z14" s="155">
        <f t="shared" si="2"/>
        <v>0</v>
      </c>
      <c r="AA14" s="155"/>
      <c r="AB14" s="155"/>
      <c r="AC14" s="155"/>
      <c r="AD14" s="155"/>
      <c r="AE14" s="155"/>
      <c r="AF14" s="155"/>
      <c r="AG14" s="155">
        <f t="shared" si="1"/>
        <v>0</v>
      </c>
      <c r="AH14" s="155">
        <f>AH10-AH11-AH12-AH13</f>
        <v>2130.5999999999935</v>
      </c>
      <c r="AJ14" s="158"/>
    </row>
    <row r="15" spans="1:36" s="157" customFormat="1" ht="15" customHeight="1">
      <c r="A15" s="153" t="s">
        <v>6</v>
      </c>
      <c r="B15" s="154">
        <v>113508.2</v>
      </c>
      <c r="C15" s="154">
        <v>43415.30000000002</v>
      </c>
      <c r="D15" s="161"/>
      <c r="E15" s="161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>
        <f t="shared" si="1"/>
        <v>0</v>
      </c>
      <c r="AH15" s="155">
        <f aca="true" t="shared" si="3" ref="AH15:AH31">B15+C15-AG15</f>
        <v>156923.5</v>
      </c>
      <c r="AJ15" s="158"/>
    </row>
    <row r="16" spans="1:36" s="167" customFormat="1" ht="15" customHeight="1">
      <c r="A16" s="162" t="s">
        <v>38</v>
      </c>
      <c r="B16" s="163">
        <v>46764.9</v>
      </c>
      <c r="C16" s="163">
        <v>9099</v>
      </c>
      <c r="D16" s="164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4">
        <f t="shared" si="1"/>
        <v>0</v>
      </c>
      <c r="AH16" s="164">
        <f t="shared" si="3"/>
        <v>55863.9</v>
      </c>
      <c r="AI16" s="166"/>
      <c r="AJ16" s="158"/>
    </row>
    <row r="17" spans="1:36" s="157" customFormat="1" ht="15.75">
      <c r="A17" s="159" t="s">
        <v>5</v>
      </c>
      <c r="B17" s="154">
        <v>99576.2</v>
      </c>
      <c r="C17" s="154">
        <v>25260.059999999983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>
        <f t="shared" si="1"/>
        <v>0</v>
      </c>
      <c r="AH17" s="155">
        <f t="shared" si="3"/>
        <v>124836.25999999998</v>
      </c>
      <c r="AI17" s="158"/>
      <c r="AJ17" s="158"/>
    </row>
    <row r="18" spans="1:36" s="157" customFormat="1" ht="15.75">
      <c r="A18" s="159" t="s">
        <v>3</v>
      </c>
      <c r="B18" s="154">
        <v>0</v>
      </c>
      <c r="C18" s="154">
        <v>14.700000000000001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>
        <f t="shared" si="1"/>
        <v>0</v>
      </c>
      <c r="AH18" s="155">
        <f t="shared" si="3"/>
        <v>14.700000000000001</v>
      </c>
      <c r="AJ18" s="158"/>
    </row>
    <row r="19" spans="1:36" s="157" customFormat="1" ht="15.75">
      <c r="A19" s="159" t="s">
        <v>1</v>
      </c>
      <c r="B19" s="154">
        <v>2131.2</v>
      </c>
      <c r="C19" s="154">
        <v>2625.2999999999984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>
        <f t="shared" si="1"/>
        <v>0</v>
      </c>
      <c r="AH19" s="155">
        <f t="shared" si="3"/>
        <v>4756.499999999998</v>
      </c>
      <c r="AJ19" s="158"/>
    </row>
    <row r="20" spans="1:36" s="157" customFormat="1" ht="15.75">
      <c r="A20" s="159" t="s">
        <v>2</v>
      </c>
      <c r="B20" s="154">
        <v>7677.9</v>
      </c>
      <c r="C20" s="154">
        <v>8108.699999999996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>
        <f t="shared" si="1"/>
        <v>0</v>
      </c>
      <c r="AH20" s="155">
        <f t="shared" si="3"/>
        <v>15786.599999999995</v>
      </c>
      <c r="AJ20" s="158"/>
    </row>
    <row r="21" spans="1:36" s="157" customFormat="1" ht="15.75">
      <c r="A21" s="159" t="s">
        <v>16</v>
      </c>
      <c r="B21" s="154">
        <v>979.8</v>
      </c>
      <c r="C21" s="154">
        <v>761.5999999999999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>
        <f t="shared" si="1"/>
        <v>0</v>
      </c>
      <c r="AH21" s="155">
        <f t="shared" si="3"/>
        <v>1741.3999999999999</v>
      </c>
      <c r="AJ21" s="158"/>
    </row>
    <row r="22" spans="1:36" s="157" customFormat="1" ht="15.75" hidden="1">
      <c r="A22" s="159" t="s">
        <v>15</v>
      </c>
      <c r="B22" s="168"/>
      <c r="C22" s="154">
        <v>0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>
        <f t="shared" si="1"/>
        <v>0</v>
      </c>
      <c r="AH22" s="155">
        <f t="shared" si="3"/>
        <v>0</v>
      </c>
      <c r="AJ22" s="158"/>
    </row>
    <row r="23" spans="1:36" s="157" customFormat="1" ht="15.75">
      <c r="A23" s="159" t="s">
        <v>23</v>
      </c>
      <c r="B23" s="154">
        <f>B15-B17-B18-B19-B20-B21-B22</f>
        <v>3143.0999999999995</v>
      </c>
      <c r="C23" s="154">
        <v>6644.940000000013</v>
      </c>
      <c r="D23" s="155">
        <f aca="true" t="shared" si="4" ref="D23:AE23">D15-D17-D18-D19-D20-D21-D22</f>
        <v>0</v>
      </c>
      <c r="E23" s="155">
        <f t="shared" si="4"/>
        <v>0</v>
      </c>
      <c r="F23" s="155">
        <f t="shared" si="4"/>
        <v>0</v>
      </c>
      <c r="G23" s="155">
        <f t="shared" si="4"/>
        <v>0</v>
      </c>
      <c r="H23" s="155">
        <f>H15-H17-H18-H19-H20-H21-H22</f>
        <v>0</v>
      </c>
      <c r="I23" s="155">
        <f t="shared" si="4"/>
        <v>0</v>
      </c>
      <c r="J23" s="155">
        <f t="shared" si="4"/>
        <v>0</v>
      </c>
      <c r="K23" s="155">
        <f t="shared" si="4"/>
        <v>0</v>
      </c>
      <c r="L23" s="155">
        <f t="shared" si="4"/>
        <v>0</v>
      </c>
      <c r="M23" s="155">
        <f t="shared" si="4"/>
        <v>0</v>
      </c>
      <c r="N23" s="155">
        <f t="shared" si="4"/>
        <v>0</v>
      </c>
      <c r="O23" s="155">
        <f t="shared" si="4"/>
        <v>0</v>
      </c>
      <c r="P23" s="155">
        <f t="shared" si="4"/>
        <v>0</v>
      </c>
      <c r="Q23" s="155">
        <f t="shared" si="4"/>
        <v>0</v>
      </c>
      <c r="R23" s="155">
        <f t="shared" si="4"/>
        <v>0</v>
      </c>
      <c r="S23" s="155">
        <f t="shared" si="4"/>
        <v>0</v>
      </c>
      <c r="T23" s="155">
        <f t="shared" si="4"/>
        <v>0</v>
      </c>
      <c r="U23" s="155">
        <f t="shared" si="4"/>
        <v>0</v>
      </c>
      <c r="V23" s="155">
        <f t="shared" si="4"/>
        <v>0</v>
      </c>
      <c r="W23" s="155">
        <f t="shared" si="4"/>
        <v>0</v>
      </c>
      <c r="X23" s="155">
        <f t="shared" si="4"/>
        <v>0</v>
      </c>
      <c r="Y23" s="155">
        <f t="shared" si="4"/>
        <v>0</v>
      </c>
      <c r="Z23" s="155">
        <f t="shared" si="4"/>
        <v>0</v>
      </c>
      <c r="AA23" s="155">
        <f t="shared" si="4"/>
        <v>0</v>
      </c>
      <c r="AB23" s="155">
        <f t="shared" si="4"/>
        <v>0</v>
      </c>
      <c r="AC23" s="155">
        <f t="shared" si="4"/>
        <v>0</v>
      </c>
      <c r="AD23" s="155">
        <f t="shared" si="4"/>
        <v>0</v>
      </c>
      <c r="AE23" s="155">
        <f t="shared" si="4"/>
        <v>0</v>
      </c>
      <c r="AF23" s="155"/>
      <c r="AG23" s="155">
        <f>SUM(D23:AE23)</f>
        <v>0</v>
      </c>
      <c r="AH23" s="155">
        <f>B23+C23-AG23</f>
        <v>9788.040000000012</v>
      </c>
      <c r="AJ23" s="158"/>
    </row>
    <row r="24" spans="1:36" s="157" customFormat="1" ht="15" customHeight="1">
      <c r="A24" s="153" t="s">
        <v>7</v>
      </c>
      <c r="B24" s="154">
        <v>38587</v>
      </c>
      <c r="C24" s="154">
        <v>15127.600000000006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>
        <f t="shared" si="1"/>
        <v>0</v>
      </c>
      <c r="AH24" s="155">
        <f t="shared" si="3"/>
        <v>53714.600000000006</v>
      </c>
      <c r="AJ24" s="158"/>
    </row>
    <row r="25" spans="1:36" s="167" customFormat="1" ht="15" customHeight="1">
      <c r="A25" s="162" t="s">
        <v>39</v>
      </c>
      <c r="B25" s="163">
        <v>17137.9</v>
      </c>
      <c r="C25" s="163">
        <v>199.40000000000146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4">
        <f t="shared" si="1"/>
        <v>0</v>
      </c>
      <c r="AH25" s="164">
        <f t="shared" si="3"/>
        <v>17337.300000000003</v>
      </c>
      <c r="AI25" s="166"/>
      <c r="AJ25" s="158"/>
    </row>
    <row r="26" spans="1:36" s="157" customFormat="1" ht="15.75" hidden="1">
      <c r="A26" s="159" t="s">
        <v>5</v>
      </c>
      <c r="B26" s="154"/>
      <c r="C26" s="154">
        <v>0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>
        <f t="shared" si="1"/>
        <v>0</v>
      </c>
      <c r="AH26" s="155">
        <f t="shared" si="3"/>
        <v>0</v>
      </c>
      <c r="AI26" s="158"/>
      <c r="AJ26" s="158"/>
    </row>
    <row r="27" spans="1:36" s="157" customFormat="1" ht="15.75" hidden="1">
      <c r="A27" s="159" t="s">
        <v>3</v>
      </c>
      <c r="B27" s="154"/>
      <c r="C27" s="154">
        <v>0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>
        <f t="shared" si="1"/>
        <v>0</v>
      </c>
      <c r="AH27" s="155">
        <f t="shared" si="3"/>
        <v>0</v>
      </c>
      <c r="AJ27" s="158"/>
    </row>
    <row r="28" spans="1:36" s="157" customFormat="1" ht="15.75" hidden="1">
      <c r="A28" s="159" t="s">
        <v>1</v>
      </c>
      <c r="B28" s="154"/>
      <c r="C28" s="154">
        <v>0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>
        <f t="shared" si="1"/>
        <v>0</v>
      </c>
      <c r="AH28" s="155">
        <f t="shared" si="3"/>
        <v>0</v>
      </c>
      <c r="AJ28" s="158"/>
    </row>
    <row r="29" spans="1:36" s="157" customFormat="1" ht="15.75" hidden="1">
      <c r="A29" s="159" t="s">
        <v>2</v>
      </c>
      <c r="B29" s="154"/>
      <c r="C29" s="154">
        <v>0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>
        <f t="shared" si="1"/>
        <v>0</v>
      </c>
      <c r="AH29" s="155">
        <f t="shared" si="3"/>
        <v>0</v>
      </c>
      <c r="AJ29" s="158"/>
    </row>
    <row r="30" spans="1:36" s="157" customFormat="1" ht="15.75">
      <c r="A30" s="159" t="s">
        <v>16</v>
      </c>
      <c r="B30" s="154">
        <v>90.9</v>
      </c>
      <c r="C30" s="154">
        <v>63.90000000000002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>
        <f t="shared" si="1"/>
        <v>0</v>
      </c>
      <c r="AH30" s="155">
        <f t="shared" si="3"/>
        <v>154.8</v>
      </c>
      <c r="AJ30" s="158"/>
    </row>
    <row r="31" spans="1:36" s="157" customFormat="1" ht="15.75" hidden="1">
      <c r="A31" s="159" t="s">
        <v>15</v>
      </c>
      <c r="B31" s="154"/>
      <c r="C31" s="154">
        <v>0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>
        <f t="shared" si="1"/>
        <v>0</v>
      </c>
      <c r="AH31" s="155">
        <f t="shared" si="3"/>
        <v>0</v>
      </c>
      <c r="AJ31" s="158"/>
    </row>
    <row r="32" spans="1:36" s="157" customFormat="1" ht="15.75">
      <c r="A32" s="159" t="s">
        <v>23</v>
      </c>
      <c r="B32" s="154">
        <f>B24-B30</f>
        <v>38496.1</v>
      </c>
      <c r="C32" s="154">
        <v>15063.700000000006</v>
      </c>
      <c r="D32" s="155">
        <f aca="true" t="shared" si="5" ref="D32:AE32">D24-D26-D27-D28-D29-D30-D31</f>
        <v>0</v>
      </c>
      <c r="E32" s="155">
        <f t="shared" si="5"/>
        <v>0</v>
      </c>
      <c r="F32" s="155">
        <f t="shared" si="5"/>
        <v>0</v>
      </c>
      <c r="G32" s="155">
        <f t="shared" si="5"/>
        <v>0</v>
      </c>
      <c r="H32" s="155">
        <f>H24-H26-H27-H28-H29-H30-H31</f>
        <v>0</v>
      </c>
      <c r="I32" s="155">
        <f t="shared" si="5"/>
        <v>0</v>
      </c>
      <c r="J32" s="155">
        <f t="shared" si="5"/>
        <v>0</v>
      </c>
      <c r="K32" s="155">
        <f t="shared" si="5"/>
        <v>0</v>
      </c>
      <c r="L32" s="155">
        <f t="shared" si="5"/>
        <v>0</v>
      </c>
      <c r="M32" s="155">
        <f t="shared" si="5"/>
        <v>0</v>
      </c>
      <c r="N32" s="155">
        <f t="shared" si="5"/>
        <v>0</v>
      </c>
      <c r="O32" s="155">
        <f t="shared" si="5"/>
        <v>0</v>
      </c>
      <c r="P32" s="155">
        <f t="shared" si="5"/>
        <v>0</v>
      </c>
      <c r="Q32" s="155">
        <f t="shared" si="5"/>
        <v>0</v>
      </c>
      <c r="R32" s="155">
        <f t="shared" si="5"/>
        <v>0</v>
      </c>
      <c r="S32" s="155">
        <f t="shared" si="5"/>
        <v>0</v>
      </c>
      <c r="T32" s="155">
        <f t="shared" si="5"/>
        <v>0</v>
      </c>
      <c r="U32" s="155">
        <f t="shared" si="5"/>
        <v>0</v>
      </c>
      <c r="V32" s="155">
        <f t="shared" si="5"/>
        <v>0</v>
      </c>
      <c r="W32" s="155">
        <f t="shared" si="5"/>
        <v>0</v>
      </c>
      <c r="X32" s="155">
        <f t="shared" si="5"/>
        <v>0</v>
      </c>
      <c r="Y32" s="155">
        <f t="shared" si="5"/>
        <v>0</v>
      </c>
      <c r="Z32" s="155">
        <f t="shared" si="5"/>
        <v>0</v>
      </c>
      <c r="AA32" s="155">
        <f t="shared" si="5"/>
        <v>0</v>
      </c>
      <c r="AB32" s="155">
        <f t="shared" si="5"/>
        <v>0</v>
      </c>
      <c r="AC32" s="155">
        <f t="shared" si="5"/>
        <v>0</v>
      </c>
      <c r="AD32" s="155">
        <f t="shared" si="5"/>
        <v>0</v>
      </c>
      <c r="AE32" s="155">
        <f t="shared" si="5"/>
        <v>0</v>
      </c>
      <c r="AF32" s="155"/>
      <c r="AG32" s="155">
        <f t="shared" si="1"/>
        <v>0</v>
      </c>
      <c r="AH32" s="155">
        <f>AH24-AH30</f>
        <v>53559.8</v>
      </c>
      <c r="AJ32" s="158"/>
    </row>
    <row r="33" spans="1:36" s="157" customFormat="1" ht="15" customHeight="1">
      <c r="A33" s="153" t="s">
        <v>8</v>
      </c>
      <c r="B33" s="154">
        <v>2278.8</v>
      </c>
      <c r="C33" s="154">
        <v>635.0000000000001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>
        <f>SUM(D33:AE33)</f>
        <v>0</v>
      </c>
      <c r="AH33" s="155">
        <f aca="true" t="shared" si="6" ref="AH33:AH38">B33+C33-AG33</f>
        <v>2913.8</v>
      </c>
      <c r="AJ33" s="158"/>
    </row>
    <row r="34" spans="1:36" s="157" customFormat="1" ht="15.75">
      <c r="A34" s="159" t="s">
        <v>5</v>
      </c>
      <c r="B34" s="154">
        <v>346.6</v>
      </c>
      <c r="C34" s="154">
        <v>28.899999999999977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>
        <f t="shared" si="1"/>
        <v>0</v>
      </c>
      <c r="AH34" s="155">
        <f t="shared" si="6"/>
        <v>375.5</v>
      </c>
      <c r="AJ34" s="158"/>
    </row>
    <row r="35" spans="1:36" s="157" customFormat="1" ht="15.75">
      <c r="A35" s="159" t="s">
        <v>1</v>
      </c>
      <c r="B35" s="154"/>
      <c r="C35" s="154">
        <v>420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>
        <f t="shared" si="1"/>
        <v>0</v>
      </c>
      <c r="AH35" s="155">
        <f t="shared" si="6"/>
        <v>420</v>
      </c>
      <c r="AJ35" s="158"/>
    </row>
    <row r="36" spans="1:36" s="157" customFormat="1" ht="15.75">
      <c r="A36" s="159" t="s">
        <v>2</v>
      </c>
      <c r="B36" s="168">
        <v>4.3</v>
      </c>
      <c r="C36" s="154">
        <v>73.9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>
        <f t="shared" si="1"/>
        <v>0</v>
      </c>
      <c r="AH36" s="155">
        <f t="shared" si="6"/>
        <v>78.2</v>
      </c>
      <c r="AJ36" s="158"/>
    </row>
    <row r="37" spans="1:36" s="157" customFormat="1" ht="15.75">
      <c r="A37" s="159" t="s">
        <v>16</v>
      </c>
      <c r="B37" s="154">
        <v>1713.7</v>
      </c>
      <c r="C37" s="154">
        <v>0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>
        <f t="shared" si="1"/>
        <v>0</v>
      </c>
      <c r="AH37" s="155">
        <f t="shared" si="6"/>
        <v>1713.7</v>
      </c>
      <c r="AJ37" s="158"/>
    </row>
    <row r="38" spans="1:36" s="157" customFormat="1" ht="15.75" hidden="1">
      <c r="A38" s="159" t="s">
        <v>15</v>
      </c>
      <c r="B38" s="154"/>
      <c r="C38" s="154">
        <v>0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>
        <f t="shared" si="1"/>
        <v>0</v>
      </c>
      <c r="AH38" s="155">
        <f t="shared" si="6"/>
        <v>0</v>
      </c>
      <c r="AJ38" s="158"/>
    </row>
    <row r="39" spans="1:36" s="157" customFormat="1" ht="15.75">
      <c r="A39" s="159" t="s">
        <v>23</v>
      </c>
      <c r="B39" s="154">
        <f aca="true" t="shared" si="7" ref="B39:AE39">B33-B34-B36-B38-B37-B35</f>
        <v>214.20000000000027</v>
      </c>
      <c r="C39" s="154">
        <v>112.20000000000016</v>
      </c>
      <c r="D39" s="155">
        <f t="shared" si="7"/>
        <v>0</v>
      </c>
      <c r="E39" s="155">
        <f t="shared" si="7"/>
        <v>0</v>
      </c>
      <c r="F39" s="155">
        <f t="shared" si="7"/>
        <v>0</v>
      </c>
      <c r="G39" s="155">
        <f t="shared" si="7"/>
        <v>0</v>
      </c>
      <c r="H39" s="155">
        <f>H33-H34-H36-H38-H37-H35</f>
        <v>0</v>
      </c>
      <c r="I39" s="155">
        <f t="shared" si="7"/>
        <v>0</v>
      </c>
      <c r="J39" s="155">
        <f t="shared" si="7"/>
        <v>0</v>
      </c>
      <c r="K39" s="155">
        <f t="shared" si="7"/>
        <v>0</v>
      </c>
      <c r="L39" s="155">
        <f t="shared" si="7"/>
        <v>0</v>
      </c>
      <c r="M39" s="155">
        <f t="shared" si="7"/>
        <v>0</v>
      </c>
      <c r="N39" s="155">
        <f t="shared" si="7"/>
        <v>0</v>
      </c>
      <c r="O39" s="155">
        <f t="shared" si="7"/>
        <v>0</v>
      </c>
      <c r="P39" s="155">
        <f t="shared" si="7"/>
        <v>0</v>
      </c>
      <c r="Q39" s="155">
        <f t="shared" si="7"/>
        <v>0</v>
      </c>
      <c r="R39" s="155">
        <f t="shared" si="7"/>
        <v>0</v>
      </c>
      <c r="S39" s="155">
        <f t="shared" si="7"/>
        <v>0</v>
      </c>
      <c r="T39" s="155">
        <f t="shared" si="7"/>
        <v>0</v>
      </c>
      <c r="U39" s="155">
        <f t="shared" si="7"/>
        <v>0</v>
      </c>
      <c r="V39" s="155">
        <f t="shared" si="7"/>
        <v>0</v>
      </c>
      <c r="W39" s="155">
        <f t="shared" si="7"/>
        <v>0</v>
      </c>
      <c r="X39" s="155">
        <f t="shared" si="7"/>
        <v>0</v>
      </c>
      <c r="Y39" s="155">
        <f t="shared" si="7"/>
        <v>0</v>
      </c>
      <c r="Z39" s="155">
        <f t="shared" si="7"/>
        <v>0</v>
      </c>
      <c r="AA39" s="155">
        <f t="shared" si="7"/>
        <v>0</v>
      </c>
      <c r="AB39" s="155">
        <f t="shared" si="7"/>
        <v>0</v>
      </c>
      <c r="AC39" s="155">
        <f t="shared" si="7"/>
        <v>0</v>
      </c>
      <c r="AD39" s="155">
        <f t="shared" si="7"/>
        <v>0</v>
      </c>
      <c r="AE39" s="155">
        <f t="shared" si="7"/>
        <v>0</v>
      </c>
      <c r="AF39" s="155"/>
      <c r="AG39" s="155">
        <f t="shared" si="1"/>
        <v>0</v>
      </c>
      <c r="AH39" s="155">
        <f>AH33-AH34-AH36-AH38-AH35-AH37</f>
        <v>326.4000000000003</v>
      </c>
      <c r="AJ39" s="158"/>
    </row>
    <row r="40" spans="1:36" s="157" customFormat="1" ht="15" customHeight="1">
      <c r="A40" s="153" t="s">
        <v>29</v>
      </c>
      <c r="B40" s="154">
        <v>1375.3</v>
      </c>
      <c r="C40" s="154">
        <v>326.4000000000003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>
        <f t="shared" si="1"/>
        <v>0</v>
      </c>
      <c r="AH40" s="155">
        <f aca="true" t="shared" si="8" ref="AH40:AH45">B40+C40-AG40</f>
        <v>1701.7000000000003</v>
      </c>
      <c r="AJ40" s="158"/>
    </row>
    <row r="41" spans="1:36" s="157" customFormat="1" ht="15.75">
      <c r="A41" s="159" t="s">
        <v>5</v>
      </c>
      <c r="B41" s="154">
        <v>1322.6</v>
      </c>
      <c r="C41" s="154">
        <v>152.1999999999996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>
        <f t="shared" si="1"/>
        <v>0</v>
      </c>
      <c r="AH41" s="155">
        <f t="shared" si="8"/>
        <v>1474.7999999999995</v>
      </c>
      <c r="AI41" s="158"/>
      <c r="AJ41" s="158"/>
    </row>
    <row r="42" spans="1:36" s="157" customFormat="1" ht="15.75">
      <c r="A42" s="159" t="s">
        <v>3</v>
      </c>
      <c r="B42" s="154">
        <v>0</v>
      </c>
      <c r="C42" s="154">
        <v>0.9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>
        <f t="shared" si="1"/>
        <v>0</v>
      </c>
      <c r="AH42" s="155">
        <f t="shared" si="8"/>
        <v>0.9</v>
      </c>
      <c r="AJ42" s="158"/>
    </row>
    <row r="43" spans="1:36" s="157" customFormat="1" ht="15.75">
      <c r="A43" s="159" t="s">
        <v>1</v>
      </c>
      <c r="B43" s="154">
        <v>10.8</v>
      </c>
      <c r="C43" s="154">
        <v>3.8000000000000025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>
        <f t="shared" si="1"/>
        <v>0</v>
      </c>
      <c r="AH43" s="155">
        <f t="shared" si="8"/>
        <v>14.600000000000003</v>
      </c>
      <c r="AJ43" s="158"/>
    </row>
    <row r="44" spans="1:36" s="157" customFormat="1" ht="15.75">
      <c r="A44" s="159" t="s">
        <v>2</v>
      </c>
      <c r="B44" s="154">
        <v>8.3</v>
      </c>
      <c r="C44" s="154">
        <v>160.50000000000006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>
        <f t="shared" si="1"/>
        <v>0</v>
      </c>
      <c r="AH44" s="155">
        <f t="shared" si="8"/>
        <v>168.80000000000007</v>
      </c>
      <c r="AJ44" s="158"/>
    </row>
    <row r="45" spans="1:36" s="157" customFormat="1" ht="15.75" hidden="1">
      <c r="A45" s="159" t="s">
        <v>15</v>
      </c>
      <c r="B45" s="154"/>
      <c r="C45" s="154">
        <v>0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>
        <f t="shared" si="1"/>
        <v>0</v>
      </c>
      <c r="AH45" s="155">
        <f t="shared" si="8"/>
        <v>0</v>
      </c>
      <c r="AJ45" s="158"/>
    </row>
    <row r="46" spans="1:36" s="157" customFormat="1" ht="15.75">
      <c r="A46" s="159" t="s">
        <v>23</v>
      </c>
      <c r="B46" s="154">
        <f aca="true" t="shared" si="9" ref="B46:AE46">B40-B41-B42-B43-B44-B45</f>
        <v>33.60000000000005</v>
      </c>
      <c r="C46" s="154">
        <v>9.000000000000654</v>
      </c>
      <c r="D46" s="155">
        <f t="shared" si="9"/>
        <v>0</v>
      </c>
      <c r="E46" s="155">
        <f t="shared" si="9"/>
        <v>0</v>
      </c>
      <c r="F46" s="155">
        <f t="shared" si="9"/>
        <v>0</v>
      </c>
      <c r="G46" s="155">
        <f t="shared" si="9"/>
        <v>0</v>
      </c>
      <c r="H46" s="155">
        <f>H40-H41-H42-H43-H44-H45</f>
        <v>0</v>
      </c>
      <c r="I46" s="155">
        <f t="shared" si="9"/>
        <v>0</v>
      </c>
      <c r="J46" s="155">
        <f t="shared" si="9"/>
        <v>0</v>
      </c>
      <c r="K46" s="155">
        <f t="shared" si="9"/>
        <v>0</v>
      </c>
      <c r="L46" s="155">
        <f t="shared" si="9"/>
        <v>0</v>
      </c>
      <c r="M46" s="155">
        <f t="shared" si="9"/>
        <v>0</v>
      </c>
      <c r="N46" s="155">
        <f t="shared" si="9"/>
        <v>0</v>
      </c>
      <c r="O46" s="155">
        <f t="shared" si="9"/>
        <v>0</v>
      </c>
      <c r="P46" s="155">
        <f t="shared" si="9"/>
        <v>0</v>
      </c>
      <c r="Q46" s="155">
        <f t="shared" si="9"/>
        <v>0</v>
      </c>
      <c r="R46" s="155">
        <f t="shared" si="9"/>
        <v>0</v>
      </c>
      <c r="S46" s="155">
        <f t="shared" si="9"/>
        <v>0</v>
      </c>
      <c r="T46" s="155">
        <f t="shared" si="9"/>
        <v>0</v>
      </c>
      <c r="U46" s="155">
        <f t="shared" si="9"/>
        <v>0</v>
      </c>
      <c r="V46" s="155">
        <f t="shared" si="9"/>
        <v>0</v>
      </c>
      <c r="W46" s="155">
        <f t="shared" si="9"/>
        <v>0</v>
      </c>
      <c r="X46" s="155">
        <f t="shared" si="9"/>
        <v>0</v>
      </c>
      <c r="Y46" s="155">
        <f t="shared" si="9"/>
        <v>0</v>
      </c>
      <c r="Z46" s="155">
        <f t="shared" si="9"/>
        <v>0</v>
      </c>
      <c r="AA46" s="155">
        <f t="shared" si="9"/>
        <v>0</v>
      </c>
      <c r="AB46" s="155">
        <f t="shared" si="9"/>
        <v>0</v>
      </c>
      <c r="AC46" s="155">
        <f t="shared" si="9"/>
        <v>0</v>
      </c>
      <c r="AD46" s="155">
        <f t="shared" si="9"/>
        <v>0</v>
      </c>
      <c r="AE46" s="155">
        <f t="shared" si="9"/>
        <v>0</v>
      </c>
      <c r="AF46" s="155"/>
      <c r="AG46" s="155">
        <f t="shared" si="1"/>
        <v>0</v>
      </c>
      <c r="AH46" s="155">
        <f>AH40-AH41-AH42-AH43-AH44-AH45</f>
        <v>42.600000000000705</v>
      </c>
      <c r="AJ46" s="158"/>
    </row>
    <row r="47" spans="1:36" s="157" customFormat="1" ht="17.25" customHeight="1">
      <c r="A47" s="153" t="s">
        <v>43</v>
      </c>
      <c r="B47" s="160">
        <v>8722.9</v>
      </c>
      <c r="C47" s="154">
        <v>2101.7000000000016</v>
      </c>
      <c r="D47" s="155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55">
        <f t="shared" si="1"/>
        <v>0</v>
      </c>
      <c r="AH47" s="155">
        <f>B47+C47-AG47</f>
        <v>10824.600000000002</v>
      </c>
      <c r="AJ47" s="158"/>
    </row>
    <row r="48" spans="1:36" s="157" customFormat="1" ht="15.75">
      <c r="A48" s="159" t="s">
        <v>5</v>
      </c>
      <c r="B48" s="154">
        <v>54.4</v>
      </c>
      <c r="C48" s="154">
        <v>97.40000000000003</v>
      </c>
      <c r="D48" s="155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55">
        <f t="shared" si="1"/>
        <v>0</v>
      </c>
      <c r="AH48" s="155">
        <f>B48+C48-AG48</f>
        <v>151.80000000000004</v>
      </c>
      <c r="AJ48" s="158"/>
    </row>
    <row r="49" spans="1:36" s="157" customFormat="1" ht="15.75">
      <c r="A49" s="159" t="s">
        <v>16</v>
      </c>
      <c r="B49" s="154">
        <v>7342.7</v>
      </c>
      <c r="C49" s="154">
        <v>1267.5000000000027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>
        <f t="shared" si="1"/>
        <v>0</v>
      </c>
      <c r="AH49" s="155">
        <f>B49+C49-AG49</f>
        <v>8610.200000000003</v>
      </c>
      <c r="AJ49" s="158"/>
    </row>
    <row r="50" spans="1:36" s="157" customFormat="1" ht="30" hidden="1">
      <c r="A50" s="170" t="s">
        <v>34</v>
      </c>
      <c r="B50" s="154"/>
      <c r="C50" s="154">
        <v>0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>
        <f t="shared" si="1"/>
        <v>0</v>
      </c>
      <c r="AH50" s="155">
        <f>B50+C50-AG50</f>
        <v>0</v>
      </c>
      <c r="AJ50" s="158"/>
    </row>
    <row r="51" spans="1:36" s="157" customFormat="1" ht="15.75">
      <c r="A51" s="171" t="s">
        <v>23</v>
      </c>
      <c r="B51" s="154">
        <f aca="true" t="shared" si="10" ref="B51:AE51">B47-B48-B49</f>
        <v>1325.8000000000002</v>
      </c>
      <c r="C51" s="154">
        <v>736.7999999999988</v>
      </c>
      <c r="D51" s="155">
        <f t="shared" si="10"/>
        <v>0</v>
      </c>
      <c r="E51" s="155">
        <f t="shared" si="10"/>
        <v>0</v>
      </c>
      <c r="F51" s="155">
        <f t="shared" si="10"/>
        <v>0</v>
      </c>
      <c r="G51" s="155">
        <f t="shared" si="10"/>
        <v>0</v>
      </c>
      <c r="H51" s="155">
        <f>H47-H48-H49</f>
        <v>0</v>
      </c>
      <c r="I51" s="155">
        <f t="shared" si="10"/>
        <v>0</v>
      </c>
      <c r="J51" s="155">
        <f t="shared" si="10"/>
        <v>0</v>
      </c>
      <c r="K51" s="155">
        <f t="shared" si="10"/>
        <v>0</v>
      </c>
      <c r="L51" s="155">
        <f t="shared" si="10"/>
        <v>0</v>
      </c>
      <c r="M51" s="155">
        <f t="shared" si="10"/>
        <v>0</v>
      </c>
      <c r="N51" s="155">
        <f t="shared" si="10"/>
        <v>0</v>
      </c>
      <c r="O51" s="155">
        <f t="shared" si="10"/>
        <v>0</v>
      </c>
      <c r="P51" s="155">
        <f t="shared" si="10"/>
        <v>0</v>
      </c>
      <c r="Q51" s="155">
        <f t="shared" si="10"/>
        <v>0</v>
      </c>
      <c r="R51" s="155">
        <f t="shared" si="10"/>
        <v>0</v>
      </c>
      <c r="S51" s="155">
        <f t="shared" si="10"/>
        <v>0</v>
      </c>
      <c r="T51" s="155">
        <f t="shared" si="10"/>
        <v>0</v>
      </c>
      <c r="U51" s="155">
        <f t="shared" si="10"/>
        <v>0</v>
      </c>
      <c r="V51" s="155">
        <f t="shared" si="10"/>
        <v>0</v>
      </c>
      <c r="W51" s="155">
        <f t="shared" si="10"/>
        <v>0</v>
      </c>
      <c r="X51" s="155">
        <f t="shared" si="10"/>
        <v>0</v>
      </c>
      <c r="Y51" s="155">
        <f t="shared" si="10"/>
        <v>0</v>
      </c>
      <c r="Z51" s="155">
        <f t="shared" si="10"/>
        <v>0</v>
      </c>
      <c r="AA51" s="155">
        <f t="shared" si="10"/>
        <v>0</v>
      </c>
      <c r="AB51" s="155">
        <f t="shared" si="10"/>
        <v>0</v>
      </c>
      <c r="AC51" s="155">
        <f t="shared" si="10"/>
        <v>0</v>
      </c>
      <c r="AD51" s="155">
        <f t="shared" si="10"/>
        <v>0</v>
      </c>
      <c r="AE51" s="155">
        <f t="shared" si="10"/>
        <v>0</v>
      </c>
      <c r="AF51" s="155"/>
      <c r="AG51" s="155">
        <f t="shared" si="1"/>
        <v>0</v>
      </c>
      <c r="AH51" s="155">
        <f>AH47-AH49-AH48</f>
        <v>2062.5999999999995</v>
      </c>
      <c r="AJ51" s="158"/>
    </row>
    <row r="52" spans="1:36" s="157" customFormat="1" ht="15" customHeight="1">
      <c r="A52" s="153" t="s">
        <v>0</v>
      </c>
      <c r="B52" s="154">
        <v>9196.1</v>
      </c>
      <c r="C52" s="154">
        <v>2021.4999999999964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>
        <f t="shared" si="1"/>
        <v>0</v>
      </c>
      <c r="AH52" s="155">
        <f aca="true" t="shared" si="11" ref="AH52:AH59">B52+C52-AG52</f>
        <v>11217.599999999997</v>
      </c>
      <c r="AJ52" s="158"/>
    </row>
    <row r="53" spans="1:36" s="157" customFormat="1" ht="15" customHeight="1">
      <c r="A53" s="159" t="s">
        <v>2</v>
      </c>
      <c r="B53" s="154">
        <v>1042.3</v>
      </c>
      <c r="C53" s="154">
        <v>152.59999999999968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>
        <f t="shared" si="1"/>
        <v>0</v>
      </c>
      <c r="AH53" s="155">
        <f t="shared" si="11"/>
        <v>1194.8999999999996</v>
      </c>
      <c r="AJ53" s="158"/>
    </row>
    <row r="54" spans="1:36" s="157" customFormat="1" ht="15" customHeight="1">
      <c r="A54" s="153" t="s">
        <v>9</v>
      </c>
      <c r="B54" s="168">
        <v>1962.1</v>
      </c>
      <c r="C54" s="154">
        <v>1210.5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>
        <f t="shared" si="1"/>
        <v>0</v>
      </c>
      <c r="AH54" s="155">
        <f t="shared" si="11"/>
        <v>3172.6</v>
      </c>
      <c r="AI54" s="158"/>
      <c r="AJ54" s="158"/>
    </row>
    <row r="55" spans="1:36" s="157" customFormat="1" ht="15.75">
      <c r="A55" s="159" t="s">
        <v>5</v>
      </c>
      <c r="B55" s="154">
        <v>1314.5</v>
      </c>
      <c r="C55" s="154">
        <v>223.39999999999986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>
        <f t="shared" si="1"/>
        <v>0</v>
      </c>
      <c r="AH55" s="155">
        <f t="shared" si="11"/>
        <v>1537.8999999999999</v>
      </c>
      <c r="AI55" s="158"/>
      <c r="AJ55" s="158"/>
    </row>
    <row r="56" spans="1:36" s="157" customFormat="1" ht="15" customHeight="1">
      <c r="A56" s="159" t="s">
        <v>1</v>
      </c>
      <c r="B56" s="154">
        <v>0</v>
      </c>
      <c r="C56" s="154">
        <v>0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>
        <f t="shared" si="1"/>
        <v>0</v>
      </c>
      <c r="AH56" s="155">
        <f t="shared" si="11"/>
        <v>0</v>
      </c>
      <c r="AI56" s="158"/>
      <c r="AJ56" s="158"/>
    </row>
    <row r="57" spans="1:36" s="157" customFormat="1" ht="15.75">
      <c r="A57" s="159" t="s">
        <v>2</v>
      </c>
      <c r="B57" s="160">
        <v>18.3</v>
      </c>
      <c r="C57" s="154">
        <v>239.19999999999993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>
        <f t="shared" si="1"/>
        <v>0</v>
      </c>
      <c r="AH57" s="155">
        <f t="shared" si="11"/>
        <v>257.49999999999994</v>
      </c>
      <c r="AJ57" s="158"/>
    </row>
    <row r="58" spans="1:36" s="157" customFormat="1" ht="15.75">
      <c r="A58" s="159" t="s">
        <v>16</v>
      </c>
      <c r="B58" s="160">
        <v>7</v>
      </c>
      <c r="C58" s="154">
        <v>55.49999999999999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>
        <f t="shared" si="1"/>
        <v>0</v>
      </c>
      <c r="AH58" s="155">
        <f t="shared" si="11"/>
        <v>62.49999999999999</v>
      </c>
      <c r="AJ58" s="158"/>
    </row>
    <row r="59" spans="1:36" s="157" customFormat="1" ht="15.75" hidden="1">
      <c r="A59" s="159" t="s">
        <v>15</v>
      </c>
      <c r="B59" s="154"/>
      <c r="C59" s="154">
        <v>0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>
        <f t="shared" si="1"/>
        <v>0</v>
      </c>
      <c r="AH59" s="155">
        <f t="shared" si="11"/>
        <v>0</v>
      </c>
      <c r="AJ59" s="158"/>
    </row>
    <row r="60" spans="1:36" s="157" customFormat="1" ht="15.75">
      <c r="A60" s="159" t="s">
        <v>23</v>
      </c>
      <c r="B60" s="154">
        <f aca="true" t="shared" si="12" ref="B60:AE60">B54-B55-B57-B59-B56-B58</f>
        <v>622.3</v>
      </c>
      <c r="C60" s="154">
        <v>692.4000000000002</v>
      </c>
      <c r="D60" s="155">
        <f t="shared" si="12"/>
        <v>0</v>
      </c>
      <c r="E60" s="155">
        <f t="shared" si="12"/>
        <v>0</v>
      </c>
      <c r="F60" s="155">
        <f t="shared" si="12"/>
        <v>0</v>
      </c>
      <c r="G60" s="155">
        <f t="shared" si="12"/>
        <v>0</v>
      </c>
      <c r="H60" s="155">
        <f>H54-H55-H57-H59-H56-H58</f>
        <v>0</v>
      </c>
      <c r="I60" s="155">
        <f t="shared" si="12"/>
        <v>0</v>
      </c>
      <c r="J60" s="155">
        <f t="shared" si="12"/>
        <v>0</v>
      </c>
      <c r="K60" s="155">
        <f t="shared" si="12"/>
        <v>0</v>
      </c>
      <c r="L60" s="155">
        <f t="shared" si="12"/>
        <v>0</v>
      </c>
      <c r="M60" s="155">
        <f t="shared" si="12"/>
        <v>0</v>
      </c>
      <c r="N60" s="155">
        <f t="shared" si="12"/>
        <v>0</v>
      </c>
      <c r="O60" s="155">
        <f t="shared" si="12"/>
        <v>0</v>
      </c>
      <c r="P60" s="155">
        <f t="shared" si="12"/>
        <v>0</v>
      </c>
      <c r="Q60" s="155">
        <f t="shared" si="12"/>
        <v>0</v>
      </c>
      <c r="R60" s="155">
        <f t="shared" si="12"/>
        <v>0</v>
      </c>
      <c r="S60" s="155">
        <f t="shared" si="12"/>
        <v>0</v>
      </c>
      <c r="T60" s="155">
        <f t="shared" si="12"/>
        <v>0</v>
      </c>
      <c r="U60" s="155">
        <f t="shared" si="12"/>
        <v>0</v>
      </c>
      <c r="V60" s="155">
        <f t="shared" si="12"/>
        <v>0</v>
      </c>
      <c r="W60" s="155">
        <f t="shared" si="12"/>
        <v>0</v>
      </c>
      <c r="X60" s="155">
        <f t="shared" si="12"/>
        <v>0</v>
      </c>
      <c r="Y60" s="155">
        <f t="shared" si="12"/>
        <v>0</v>
      </c>
      <c r="Z60" s="155">
        <f t="shared" si="12"/>
        <v>0</v>
      </c>
      <c r="AA60" s="155">
        <f t="shared" si="12"/>
        <v>0</v>
      </c>
      <c r="AB60" s="155">
        <f t="shared" si="12"/>
        <v>0</v>
      </c>
      <c r="AC60" s="155">
        <f t="shared" si="12"/>
        <v>0</v>
      </c>
      <c r="AD60" s="155">
        <f t="shared" si="12"/>
        <v>0</v>
      </c>
      <c r="AE60" s="155">
        <f t="shared" si="12"/>
        <v>0</v>
      </c>
      <c r="AF60" s="155"/>
      <c r="AG60" s="155">
        <f>AG54-AG55-AG57-AG59-AG56-AG58</f>
        <v>0</v>
      </c>
      <c r="AH60" s="155">
        <f>AH54-AH55-AH57-AH59-AH56-AH58</f>
        <v>1314.7</v>
      </c>
      <c r="AJ60" s="158"/>
    </row>
    <row r="61" spans="1:36" s="100" customFormat="1" ht="15" customHeight="1">
      <c r="A61" s="96" t="s">
        <v>10</v>
      </c>
      <c r="B61" s="97">
        <v>89</v>
      </c>
      <c r="C61" s="97">
        <v>33.69999999999999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0</v>
      </c>
      <c r="AH61" s="98">
        <f aca="true" t="shared" si="14" ref="AH61:AH67">B61+C61-AG61</f>
        <v>122.69999999999999</v>
      </c>
      <c r="AJ61" s="101"/>
    </row>
    <row r="62" spans="1:36" s="100" customFormat="1" ht="15" customHeight="1">
      <c r="A62" s="96" t="s">
        <v>11</v>
      </c>
      <c r="B62" s="97">
        <v>5271.3</v>
      </c>
      <c r="C62" s="97">
        <v>5557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>
        <f t="shared" si="13"/>
        <v>0</v>
      </c>
      <c r="AH62" s="98">
        <f t="shared" si="14"/>
        <v>10828.3</v>
      </c>
      <c r="AJ62" s="101"/>
    </row>
    <row r="63" spans="1:36" s="100" customFormat="1" ht="15.75">
      <c r="A63" s="102" t="s">
        <v>5</v>
      </c>
      <c r="B63" s="97">
        <v>2779.2</v>
      </c>
      <c r="C63" s="97">
        <v>1372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0</v>
      </c>
      <c r="AH63" s="98">
        <f t="shared" si="14"/>
        <v>4151.2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v>288.9</v>
      </c>
      <c r="C65" s="97">
        <v>605.3000000000001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>
        <f t="shared" si="13"/>
        <v>0</v>
      </c>
      <c r="AH65" s="98">
        <f t="shared" si="14"/>
        <v>894.2</v>
      </c>
      <c r="AI65" s="101"/>
      <c r="AJ65" s="101"/>
    </row>
    <row r="66" spans="1:36" s="100" customFormat="1" ht="15.75">
      <c r="A66" s="102" t="s">
        <v>2</v>
      </c>
      <c r="B66" s="97">
        <v>32.5</v>
      </c>
      <c r="C66" s="97">
        <v>98.89999999999999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0</v>
      </c>
      <c r="AH66" s="98">
        <f t="shared" si="14"/>
        <v>131.39999999999998</v>
      </c>
      <c r="AJ66" s="101"/>
    </row>
    <row r="67" spans="1:36" s="100" customFormat="1" ht="15.75">
      <c r="A67" s="102" t="s">
        <v>16</v>
      </c>
      <c r="B67" s="97">
        <v>308</v>
      </c>
      <c r="C67" s="97">
        <v>565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0</v>
      </c>
      <c r="AH67" s="98">
        <f t="shared" si="14"/>
        <v>873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1862.7000000000003</v>
      </c>
      <c r="C68" s="97">
        <v>2915.7999999999997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0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0</v>
      </c>
      <c r="L68" s="98">
        <f t="shared" si="15"/>
        <v>0</v>
      </c>
      <c r="M68" s="98">
        <f t="shared" si="15"/>
        <v>0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0</v>
      </c>
      <c r="S68" s="98">
        <f t="shared" si="15"/>
        <v>0</v>
      </c>
      <c r="T68" s="98">
        <f t="shared" si="15"/>
        <v>0</v>
      </c>
      <c r="U68" s="98">
        <f t="shared" si="15"/>
        <v>0</v>
      </c>
      <c r="V68" s="98">
        <f t="shared" si="15"/>
        <v>0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0</v>
      </c>
      <c r="AH68" s="98">
        <f>AH62-AH63-AH66-AH67-AH65-AH64</f>
        <v>4778.5</v>
      </c>
      <c r="AJ68" s="101"/>
    </row>
    <row r="69" spans="1:36" s="100" customFormat="1" ht="31.5">
      <c r="A69" s="96" t="s">
        <v>45</v>
      </c>
      <c r="B69" s="97">
        <v>1785</v>
      </c>
      <c r="C69" s="97">
        <v>1.7000000000000455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0</v>
      </c>
      <c r="AH69" s="116">
        <f aca="true" t="shared" si="16" ref="AH69:AH92">B69+C69-AG69</f>
        <v>1786.7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v>2436.5</v>
      </c>
      <c r="C71" s="117">
        <v>232.9000000000001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0</v>
      </c>
      <c r="AH71" s="116">
        <f t="shared" si="16"/>
        <v>2669.4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v>1504.3</v>
      </c>
      <c r="C72" s="97">
        <v>2201.5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0</v>
      </c>
      <c r="AH72" s="116">
        <f t="shared" si="16"/>
        <v>3705.8</v>
      </c>
      <c r="AJ72" s="101"/>
    </row>
    <row r="73" spans="1:36" s="100" customFormat="1" ht="15" customHeight="1">
      <c r="A73" s="102" t="s">
        <v>5</v>
      </c>
      <c r="B73" s="97">
        <v>0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0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31+88</f>
        <v>119</v>
      </c>
      <c r="C74" s="97">
        <v>530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0</v>
      </c>
      <c r="AH74" s="116">
        <f t="shared" si="16"/>
        <v>649</v>
      </c>
      <c r="AJ74" s="101"/>
    </row>
    <row r="75" spans="1:36" s="100" customFormat="1" ht="15" customHeight="1">
      <c r="A75" s="102" t="s">
        <v>16</v>
      </c>
      <c r="B75" s="97">
        <f>15+65.6</f>
        <v>80.6</v>
      </c>
      <c r="C75" s="97">
        <v>50.4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0</v>
      </c>
      <c r="AH75" s="116">
        <f t="shared" si="16"/>
        <v>131</v>
      </c>
      <c r="AJ75" s="101"/>
    </row>
    <row r="76" spans="1:36" s="120" customFormat="1" ht="15.75">
      <c r="A76" s="119" t="s">
        <v>48</v>
      </c>
      <c r="B76" s="97">
        <f>86+254.4</f>
        <v>340.4</v>
      </c>
      <c r="C76" s="97">
        <v>33.69999999999999</v>
      </c>
      <c r="D76" s="9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0</v>
      </c>
      <c r="AH76" s="116">
        <f t="shared" si="16"/>
        <v>374.09999999999997</v>
      </c>
      <c r="AJ76" s="101"/>
    </row>
    <row r="77" spans="1:36" s="120" customFormat="1" ht="15.75">
      <c r="A77" s="102" t="s">
        <v>5</v>
      </c>
      <c r="B77" s="97">
        <v>207.4</v>
      </c>
      <c r="C77" s="97">
        <v>7.899999999999977</v>
      </c>
      <c r="D77" s="9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0</v>
      </c>
      <c r="AH77" s="116">
        <f t="shared" si="16"/>
        <v>215.29999999999998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2.4000000000000012</v>
      </c>
      <c r="D80" s="9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0</v>
      </c>
      <c r="AH80" s="116">
        <f t="shared" si="16"/>
        <v>3.0000000000000013</v>
      </c>
      <c r="AJ80" s="101"/>
    </row>
    <row r="81" spans="1:36" s="120" customFormat="1" ht="15.75">
      <c r="A81" s="119" t="s">
        <v>49</v>
      </c>
      <c r="B81" s="97">
        <v>25.8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25.8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v>9332.9</v>
      </c>
      <c r="C89" s="97">
        <v>1335.3000000000102</v>
      </c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>
        <f t="shared" si="13"/>
        <v>0</v>
      </c>
      <c r="AH89" s="98">
        <f t="shared" si="16"/>
        <v>10668.20000000001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0</v>
      </c>
      <c r="AH90" s="98">
        <f t="shared" si="16"/>
        <v>5660.4</v>
      </c>
      <c r="AI90" s="120"/>
      <c r="AJ90" s="101"/>
    </row>
    <row r="91" spans="1:36" s="100" customFormat="1" ht="15.75">
      <c r="A91" s="96" t="s">
        <v>25</v>
      </c>
      <c r="B91" s="97">
        <v>0</v>
      </c>
      <c r="C91" s="97">
        <v>65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61</v>
      </c>
      <c r="C92" s="97">
        <v>0.014829999996436527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0</v>
      </c>
      <c r="AH92" s="98">
        <f t="shared" si="16"/>
        <v>61.01482999999644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221108.39999999994</v>
      </c>
      <c r="C94" s="151">
        <f t="shared" si="17"/>
        <v>79942.51483</v>
      </c>
      <c r="D94" s="152">
        <f t="shared" si="17"/>
        <v>0</v>
      </c>
      <c r="E94" s="152">
        <f t="shared" si="17"/>
        <v>0</v>
      </c>
      <c r="F94" s="152">
        <f t="shared" si="17"/>
        <v>0</v>
      </c>
      <c r="G94" s="152">
        <f t="shared" si="17"/>
        <v>0</v>
      </c>
      <c r="H94" s="152">
        <f>H10+H15+H24+H33+H47+H52+H54+H61+H62+H69+H71+H72+H76+H81+H82+H83+H88+H89+H90+H91+H40+H92+H70</f>
        <v>0</v>
      </c>
      <c r="I94" s="152">
        <f t="shared" si="17"/>
        <v>0</v>
      </c>
      <c r="J94" s="152">
        <f t="shared" si="17"/>
        <v>0</v>
      </c>
      <c r="K94" s="152">
        <f t="shared" si="17"/>
        <v>0</v>
      </c>
      <c r="L94" s="152">
        <f t="shared" si="17"/>
        <v>0</v>
      </c>
      <c r="M94" s="152">
        <f t="shared" si="17"/>
        <v>0</v>
      </c>
      <c r="N94" s="152">
        <f t="shared" si="17"/>
        <v>0</v>
      </c>
      <c r="O94" s="152">
        <f t="shared" si="17"/>
        <v>0</v>
      </c>
      <c r="P94" s="152">
        <f t="shared" si="17"/>
        <v>0</v>
      </c>
      <c r="Q94" s="152">
        <f t="shared" si="17"/>
        <v>0</v>
      </c>
      <c r="R94" s="152">
        <f t="shared" si="17"/>
        <v>0</v>
      </c>
      <c r="S94" s="152">
        <f t="shared" si="17"/>
        <v>0</v>
      </c>
      <c r="T94" s="152">
        <f t="shared" si="17"/>
        <v>0</v>
      </c>
      <c r="U94" s="152">
        <f t="shared" si="17"/>
        <v>0</v>
      </c>
      <c r="V94" s="152">
        <f t="shared" si="17"/>
        <v>0</v>
      </c>
      <c r="W94" s="152">
        <f t="shared" si="17"/>
        <v>0</v>
      </c>
      <c r="X94" s="152">
        <f t="shared" si="17"/>
        <v>0</v>
      </c>
      <c r="Y94" s="152">
        <f t="shared" si="17"/>
        <v>0</v>
      </c>
      <c r="Z94" s="152">
        <f t="shared" si="17"/>
        <v>0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0</v>
      </c>
      <c r="AH94" s="152">
        <f>AH10+AH15+AH24+AH33+AH47+AH52+AH54+AH61+AH62+AH69+AH71+AH72+AH76+AH81+AH82+AH83+AH88+AH89+AH90+AH91+AH70+AH40+AH92</f>
        <v>301050.91483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123536.99999999999</v>
      </c>
      <c r="C95" s="97">
        <f t="shared" si="18"/>
        <v>31577.159999999996</v>
      </c>
      <c r="D95" s="98">
        <f t="shared" si="18"/>
        <v>0</v>
      </c>
      <c r="E95" s="98">
        <f t="shared" si="18"/>
        <v>0</v>
      </c>
      <c r="F95" s="98">
        <f t="shared" si="18"/>
        <v>0</v>
      </c>
      <c r="G95" s="98">
        <f t="shared" si="18"/>
        <v>0</v>
      </c>
      <c r="H95" s="98">
        <f>H11+H17+H26+H34+H55+H63+H73+H41+H77+H48</f>
        <v>0</v>
      </c>
      <c r="I95" s="98">
        <f t="shared" si="18"/>
        <v>0</v>
      </c>
      <c r="J95" s="98">
        <f t="shared" si="18"/>
        <v>0</v>
      </c>
      <c r="K95" s="98">
        <f t="shared" si="18"/>
        <v>0</v>
      </c>
      <c r="L95" s="98">
        <f t="shared" si="18"/>
        <v>0</v>
      </c>
      <c r="M95" s="98">
        <f t="shared" si="18"/>
        <v>0</v>
      </c>
      <c r="N95" s="98">
        <f t="shared" si="18"/>
        <v>0</v>
      </c>
      <c r="O95" s="98">
        <f t="shared" si="18"/>
        <v>0</v>
      </c>
      <c r="P95" s="98">
        <f t="shared" si="18"/>
        <v>0</v>
      </c>
      <c r="Q95" s="98">
        <f t="shared" si="18"/>
        <v>0</v>
      </c>
      <c r="R95" s="98">
        <f t="shared" si="18"/>
        <v>0</v>
      </c>
      <c r="S95" s="98">
        <f t="shared" si="18"/>
        <v>0</v>
      </c>
      <c r="T95" s="98">
        <f t="shared" si="18"/>
        <v>0</v>
      </c>
      <c r="U95" s="98">
        <f t="shared" si="18"/>
        <v>0</v>
      </c>
      <c r="V95" s="98">
        <f t="shared" si="18"/>
        <v>0</v>
      </c>
      <c r="W95" s="98">
        <f>W11+W17+W26+W34+W55+W63+W73+W41+W77+W48</f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0</v>
      </c>
      <c r="AH95" s="98">
        <f>B95+C95-AG95</f>
        <v>155114.15999999997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8997.6</v>
      </c>
      <c r="C96" s="97">
        <f t="shared" si="19"/>
        <v>9384.899999999996</v>
      </c>
      <c r="D96" s="98">
        <f t="shared" si="19"/>
        <v>0</v>
      </c>
      <c r="E96" s="98">
        <f t="shared" si="19"/>
        <v>0</v>
      </c>
      <c r="F96" s="98">
        <f t="shared" si="19"/>
        <v>0</v>
      </c>
      <c r="G96" s="98">
        <f t="shared" si="19"/>
        <v>0</v>
      </c>
      <c r="H96" s="98">
        <f>H12+H20+H29+H36+H57+H66+H44+H80+H74+H53</f>
        <v>0</v>
      </c>
      <c r="I96" s="98">
        <f t="shared" si="19"/>
        <v>0</v>
      </c>
      <c r="J96" s="98">
        <f t="shared" si="19"/>
        <v>0</v>
      </c>
      <c r="K96" s="98">
        <f t="shared" si="19"/>
        <v>0</v>
      </c>
      <c r="L96" s="98">
        <f t="shared" si="19"/>
        <v>0</v>
      </c>
      <c r="M96" s="98">
        <f t="shared" si="19"/>
        <v>0</v>
      </c>
      <c r="N96" s="98">
        <f t="shared" si="19"/>
        <v>0</v>
      </c>
      <c r="O96" s="98">
        <f t="shared" si="19"/>
        <v>0</v>
      </c>
      <c r="P96" s="98">
        <f t="shared" si="19"/>
        <v>0</v>
      </c>
      <c r="Q96" s="98">
        <f t="shared" si="19"/>
        <v>0</v>
      </c>
      <c r="R96" s="98">
        <f t="shared" si="19"/>
        <v>0</v>
      </c>
      <c r="S96" s="98">
        <f t="shared" si="19"/>
        <v>0</v>
      </c>
      <c r="T96" s="98">
        <f t="shared" si="19"/>
        <v>0</v>
      </c>
      <c r="U96" s="98">
        <f t="shared" si="19"/>
        <v>0</v>
      </c>
      <c r="V96" s="98">
        <f t="shared" si="19"/>
        <v>0</v>
      </c>
      <c r="W96" s="98">
        <f t="shared" si="19"/>
        <v>0</v>
      </c>
      <c r="X96" s="98">
        <f t="shared" si="19"/>
        <v>0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0</v>
      </c>
      <c r="AH96" s="98">
        <f>B96+C96-AG96</f>
        <v>18382.499999999996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</v>
      </c>
      <c r="AH97" s="98">
        <f>B97+C97-AG97</f>
        <v>15.600000000000001</v>
      </c>
    </row>
    <row r="98" spans="1:34" s="100" customFormat="1" ht="15.75">
      <c r="A98" s="102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0</v>
      </c>
      <c r="H98" s="98">
        <f>H19+H28+H65+H35+H43+H56+H79</f>
        <v>0</v>
      </c>
      <c r="I98" s="98">
        <f t="shared" si="21"/>
        <v>0</v>
      </c>
      <c r="J98" s="98">
        <f t="shared" si="21"/>
        <v>0</v>
      </c>
      <c r="K98" s="98">
        <f t="shared" si="21"/>
        <v>0</v>
      </c>
      <c r="L98" s="98">
        <f t="shared" si="21"/>
        <v>0</v>
      </c>
      <c r="M98" s="98">
        <f t="shared" si="21"/>
        <v>0</v>
      </c>
      <c r="N98" s="98">
        <f t="shared" si="21"/>
        <v>0</v>
      </c>
      <c r="O98" s="98">
        <f t="shared" si="21"/>
        <v>0</v>
      </c>
      <c r="P98" s="98">
        <f t="shared" si="21"/>
        <v>0</v>
      </c>
      <c r="Q98" s="98">
        <f t="shared" si="21"/>
        <v>0</v>
      </c>
      <c r="R98" s="98">
        <f t="shared" si="21"/>
        <v>0</v>
      </c>
      <c r="S98" s="98">
        <f t="shared" si="21"/>
        <v>0</v>
      </c>
      <c r="T98" s="98">
        <f t="shared" si="21"/>
        <v>0</v>
      </c>
      <c r="U98" s="98">
        <f t="shared" si="21"/>
        <v>0</v>
      </c>
      <c r="V98" s="98">
        <f t="shared" si="21"/>
        <v>0</v>
      </c>
      <c r="W98" s="98">
        <f t="shared" si="21"/>
        <v>0</v>
      </c>
      <c r="X98" s="98">
        <f t="shared" si="21"/>
        <v>0</v>
      </c>
      <c r="Y98" s="98">
        <f t="shared" si="21"/>
        <v>0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0</v>
      </c>
      <c r="AH98" s="98">
        <f>B98+C98-AG98</f>
        <v>6085.299999999999</v>
      </c>
    </row>
    <row r="99" spans="1:34" s="100" customFormat="1" ht="15.75">
      <c r="A99" s="102" t="s">
        <v>16</v>
      </c>
      <c r="B99" s="97">
        <f>B21+B30+B49+B37+B58+B13+B75+B67</f>
        <v>10522.7</v>
      </c>
      <c r="C99" s="97">
        <f aca="true" t="shared" si="22" ref="C99:Y99">C21+C30+C49+C37+C58+C13+C75+C67</f>
        <v>2763.900000000003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0</v>
      </c>
      <c r="H99" s="98">
        <f>H21+H30+H49+H37+H58+H13+H75+H67</f>
        <v>0</v>
      </c>
      <c r="I99" s="98">
        <f t="shared" si="22"/>
        <v>0</v>
      </c>
      <c r="J99" s="98">
        <f t="shared" si="22"/>
        <v>0</v>
      </c>
      <c r="K99" s="98">
        <f t="shared" si="22"/>
        <v>0</v>
      </c>
      <c r="L99" s="98">
        <f t="shared" si="22"/>
        <v>0</v>
      </c>
      <c r="M99" s="98">
        <f t="shared" si="22"/>
        <v>0</v>
      </c>
      <c r="N99" s="98">
        <f t="shared" si="22"/>
        <v>0</v>
      </c>
      <c r="O99" s="98">
        <f t="shared" si="22"/>
        <v>0</v>
      </c>
      <c r="P99" s="98">
        <f t="shared" si="22"/>
        <v>0</v>
      </c>
      <c r="Q99" s="98">
        <f t="shared" si="22"/>
        <v>0</v>
      </c>
      <c r="R99" s="98">
        <f t="shared" si="22"/>
        <v>0</v>
      </c>
      <c r="S99" s="98">
        <f t="shared" si="22"/>
        <v>0</v>
      </c>
      <c r="T99" s="98">
        <f t="shared" si="22"/>
        <v>0</v>
      </c>
      <c r="U99" s="98">
        <f t="shared" si="22"/>
        <v>0</v>
      </c>
      <c r="V99" s="98">
        <f t="shared" si="22"/>
        <v>0</v>
      </c>
      <c r="W99" s="98">
        <f t="shared" si="22"/>
        <v>0</v>
      </c>
      <c r="X99" s="98">
        <f t="shared" si="22"/>
        <v>0</v>
      </c>
      <c r="Y99" s="98">
        <f t="shared" si="22"/>
        <v>0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0</v>
      </c>
      <c r="AH99" s="98">
        <f>B99+C99-AG99</f>
        <v>13286.600000000004</v>
      </c>
    </row>
    <row r="100" spans="1:34" ht="12.75">
      <c r="A100" s="1" t="s">
        <v>35</v>
      </c>
      <c r="B100" s="2">
        <f>B94-B95-B96-B97-B98-B99</f>
        <v>75620.19999999995</v>
      </c>
      <c r="C100" s="2">
        <f aca="true" t="shared" si="24" ref="C100:AE100">C94-C95-C96-C97-C98-C99</f>
        <v>32546.55483000001</v>
      </c>
      <c r="D100" s="84">
        <f t="shared" si="24"/>
        <v>0</v>
      </c>
      <c r="E100" s="84">
        <f t="shared" si="24"/>
        <v>0</v>
      </c>
      <c r="F100" s="84">
        <f t="shared" si="24"/>
        <v>0</v>
      </c>
      <c r="G100" s="84">
        <f t="shared" si="24"/>
        <v>0</v>
      </c>
      <c r="H100" s="84">
        <f>H94-H95-H96-H97-H98-H99</f>
        <v>0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84">
        <f t="shared" si="24"/>
        <v>0</v>
      </c>
      <c r="N100" s="92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0</v>
      </c>
      <c r="AH100" s="84">
        <f>AH94-AH95-AH96-AH97-AH98-AH99</f>
        <v>108166.75483000003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2019-05-31T09:00:22Z</cp:lastPrinted>
  <dcterms:created xsi:type="dcterms:W3CDTF">2002-11-05T08:53:00Z</dcterms:created>
  <dcterms:modified xsi:type="dcterms:W3CDTF">2019-05-31T09:00:36Z</dcterms:modified>
  <cp:category/>
  <cp:version/>
  <cp:contentType/>
  <cp:contentStatus/>
</cp:coreProperties>
</file>